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ykeat-my.sharepoint.com/personal/proestou_c_kykeat_onmicrosoft_com/Documents/Επιφάνεια εργασίας/ΙΔΟΧ 2025/ΣΟΧ 1-2025/ΠΡΟΣΩΠΙΚΑ ΔΕΔΟΜΕΝΑ_ΑΝΑΡΤΗΣΗ ΠΙΝΑΚΩΝ/"/>
    </mc:Choice>
  </mc:AlternateContent>
  <xr:revisionPtr revIDLastSave="33" documentId="8_{12009B6D-6E80-4528-BEBE-1E21CEED91BD}" xr6:coauthVersionLast="47" xr6:coauthVersionMax="47" xr10:uidLastSave="{2EC978D0-0B14-4A47-9324-722B66BA7EEF}"/>
  <bookViews>
    <workbookView xWindow="-120" yWindow="-120" windowWidth="29040" windowHeight="15720" xr2:uid="{086FAE3E-06FC-489D-B41A-9E2E72E040E6}"/>
  </bookViews>
  <sheets>
    <sheet name="102_ΤΕ ΔΙΟΙΚΗΤΙΚΟΥ-ΛΟΓΙΣΤΙΚΟΥ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3" i="1" l="1"/>
  <c r="U23" i="1"/>
  <c r="T23" i="1"/>
  <c r="X22" i="1"/>
  <c r="W22" i="1"/>
  <c r="V22" i="1"/>
  <c r="U22" i="1"/>
  <c r="T22" i="1"/>
  <c r="Z21" i="1"/>
  <c r="X21" i="1"/>
  <c r="W21" i="1"/>
  <c r="V21" i="1"/>
  <c r="T21" i="1"/>
  <c r="X20" i="1"/>
  <c r="W20" i="1"/>
  <c r="V20" i="1"/>
  <c r="T20" i="1"/>
  <c r="Z19" i="1"/>
  <c r="X19" i="1"/>
  <c r="W19" i="1"/>
  <c r="T19" i="1"/>
  <c r="Z18" i="1"/>
  <c r="X18" i="1"/>
  <c r="W18" i="1"/>
  <c r="T18" i="1"/>
  <c r="Z17" i="1"/>
  <c r="X17" i="1"/>
  <c r="W17" i="1"/>
  <c r="V17" i="1"/>
  <c r="X16" i="1"/>
  <c r="W16" i="1"/>
  <c r="V16" i="1"/>
  <c r="T16" i="1"/>
  <c r="X15" i="1"/>
  <c r="W15" i="1"/>
  <c r="V15" i="1"/>
  <c r="T15" i="1"/>
  <c r="Z14" i="1"/>
  <c r="X14" i="1"/>
  <c r="W14" i="1"/>
  <c r="V14" i="1"/>
  <c r="T14" i="1"/>
  <c r="Z13" i="1"/>
  <c r="X13" i="1"/>
  <c r="W13" i="1"/>
  <c r="V13" i="1"/>
  <c r="T13" i="1"/>
  <c r="Z12" i="1"/>
  <c r="X12" i="1"/>
  <c r="W12" i="1"/>
  <c r="V12" i="1"/>
  <c r="T12" i="1"/>
  <c r="Z11" i="1"/>
  <c r="X11" i="1"/>
  <c r="W11" i="1"/>
  <c r="V11" i="1"/>
  <c r="Z10" i="1"/>
  <c r="X10" i="1"/>
  <c r="W10" i="1"/>
  <c r="V10" i="1"/>
  <c r="Z9" i="1"/>
  <c r="X9" i="1"/>
  <c r="W9" i="1"/>
  <c r="V9" i="1"/>
  <c r="U9" i="1"/>
  <c r="T9" i="1"/>
  <c r="AH11" i="1" l="1"/>
  <c r="AH22" i="1"/>
  <c r="AH18" i="1"/>
  <c r="AH19" i="1"/>
  <c r="AH9" i="1"/>
  <c r="AH14" i="1"/>
  <c r="AH17" i="1"/>
  <c r="AH20" i="1"/>
  <c r="AH12" i="1"/>
  <c r="AH15" i="1"/>
  <c r="AH10" i="1"/>
  <c r="AH16" i="1"/>
  <c r="AH13" i="1"/>
  <c r="AH21" i="1"/>
</calcChain>
</file>

<file path=xl/sharedStrings.xml><?xml version="1.0" encoding="utf-8"?>
<sst xmlns="http://schemas.openxmlformats.org/spreadsheetml/2006/main" count="94" uniqueCount="80">
  <si>
    <t>Φορέας : ΚΕΑΤ</t>
  </si>
  <si>
    <t>ΠΡΟΣΛΗΨΗ ΠΡΟΣΩΠΙΚΟΥ ΜΕ ΣΥΜΒΑΣΗ ΟΡΙΣΜΕΝΟΥ ΧΡΟΝΟΥ</t>
  </si>
  <si>
    <t>Προκήρυξη :</t>
  </si>
  <si>
    <t>Ναι</t>
  </si>
  <si>
    <t>Α</t>
  </si>
  <si>
    <t>ΠΙΝΑΚΑΣ ΚΑΤΑΤΑΞΗΣ &amp; ΒΑΘΜΟΛΟΓΙΑΣ</t>
  </si>
  <si>
    <t>Υπ' αριθμ. Σ.Ο.Χ. :</t>
  </si>
  <si>
    <t>1/2025</t>
  </si>
  <si>
    <t>Β</t>
  </si>
  <si>
    <t>Γ</t>
  </si>
  <si>
    <t>Δ</t>
  </si>
  <si>
    <t>Ε</t>
  </si>
  <si>
    <t xml:space="preserve">Υπηρεσία :  ΠΑΡΑΡΤΗΜΑ ΘΕΣΣΑΛΟΝΙΚΗΣ                   </t>
  </si>
  <si>
    <t>Έδρα Υπηρεσίας : ΒΑΣ. ΟΛΓΑΣ 32</t>
  </si>
  <si>
    <t>ΥΠΟΨΗΦΙΩΝ ΚΑΤΗΓΟΡΙΑΣ ΤΕ</t>
  </si>
  <si>
    <t>Διάρκεια Σύμβασης :  12 ΜΗΝΕΣ</t>
  </si>
  <si>
    <t>ΚΩΔΙΚΟΣ ΘΕΣΗΣ : 102</t>
  </si>
  <si>
    <t>Ειδικότητα :  ΔΙΟΙΚΗΤΙΚΟΥ-ΛΟΓΙΣΤΙΚΟΥ</t>
  </si>
  <si>
    <t>Α.Α.</t>
  </si>
  <si>
    <t>Α.Φ.</t>
  </si>
  <si>
    <t>Α.Π.</t>
  </si>
  <si>
    <t>ΚΩΔΙΚΟΣ ΘΕΣΗΣ</t>
  </si>
  <si>
    <t xml:space="preserve">ΚΩΛΥΜΑ 8ΜΗΝΗΣ ΑΠΑΣΧΟΛΗΣΗΣ </t>
  </si>
  <si>
    <t>ΕΝΤΟΠΙΟΤΗΤΑ</t>
  </si>
  <si>
    <t>ΕΜΠΕΙΡΙΑ (σε μήνες, μέχρι 60 μήνες)</t>
  </si>
  <si>
    <t>ΕΙΔΙΚΗ ΠΡΟΥΠΗΡΕΣΙΑ / ΕΜΕΙΡΙΑ ΣΕ ΦΟΡΕΑ ΠΡΟΝΟΙΑΣ (σε μήνες, μέχρι 48 μήνες)</t>
  </si>
  <si>
    <t>ΧΡΟΝΟΣ ΑΝΕΡΓΙΑΣ (ΑΠΌ 1 ΕΩΣ 48 ΜΗΝΕΣ)
(σε μήνες)</t>
  </si>
  <si>
    <t xml:space="preserve">ΑΝΗΛΙΚΑ ΤΕΚΝΑ
(αριθμ. ανήλικων τέκνων) </t>
  </si>
  <si>
    <t>ΠΟΛΥΤΕΚΝΟΣ ή ΤΕΚΝΟ ΠΟΛΥΤΕΚΝΗΣ ΟΙΚΟΓΕΝΕΙΑΣ</t>
  </si>
  <si>
    <t>ΤΡΙΤΕΚΝΟΣ ή ΤΕΚΝΟ ΤΡΙΤΕΚΝΗΣ ΟΙΚΟΓΕΝΕΙΑΣ</t>
  </si>
  <si>
    <t>ΜΟΝΟΓΟΝΕΑΣ ή ΤΕΚΝΟ ΜΟΝΟΓΟΝΕΪΚΗΣ ΟΙΚΟΓΕΝΕΙΑΣ</t>
  </si>
  <si>
    <t>ΑΡΙΘΜΟΣ ΤΕΚΝΩΝ ΤΡΙΤΕΚΝΗΣ ΟΙΚΟΓΕΝΕΙΑΣ
(αριθμ. τέκνων)</t>
  </si>
  <si>
    <t>ΥΠΟΨΗΦΙΟΣ ΜΕ ΑΝΑΠΗΡΙΑ ΠΑΝΩ ΑΠΟ 67% Η ΤΟΥΛΑΧΙΣΤΟΝ 50% ΓΙΑ ΥΠΟΨΗΦΙΟΥΣ ΠΟΥ ΠΑΣΧΟΥΝ ΑΠΟ ΝΟΗΤΙΚΗ ΣΤΕΡΗΣΗ Η ΑΥΤΙΣΜΟ Η ΚΩΦΩΣΗ
(Ναι εάν ισχύει)</t>
  </si>
  <si>
    <t>ΥΠΟΨΗΦΙΟΣ ΜΕ ΑΝΗΛΙΚΟ ΤΕΚΝΟ Η ΕΠΙΜΕΛΕΙΑ ΑΝΗΛΙΚΟΥ ΤΟ ΟΠΟΙΟ ΕΧΕΙ ΠΟΣΟΣΤΟ ΑΝΑΠΗΡΙΑΣ 67% ΚΑΙ ΑΝΩ
(Ναι εάν ισχύει)</t>
  </si>
  <si>
    <t>ΒΑΘΜΟΛΟΓΙΑ</t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</si>
  <si>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</si>
  <si>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r>
      <t xml:space="preserve">sort </t>
    </r>
    <r>
      <rPr>
        <sz val="7"/>
        <rFont val="Arial Greek"/>
        <charset val="161"/>
      </rPr>
      <t xml:space="preserve"> ΕΝΤΟΠΙΟΤΗΤΑ</t>
    </r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</si>
  <si>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</si>
  <si>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Σειρά Κατάταξης</t>
  </si>
  <si>
    <t>ΠΑΡΑΤΗΡΗΣΕΙΣ</t>
  </si>
  <si>
    <t>(1)60</t>
  </si>
  <si>
    <t>(2)48</t>
  </si>
  <si>
    <t>(3)48</t>
  </si>
  <si>
    <t>(4)</t>
  </si>
  <si>
    <t>(5)</t>
  </si>
  <si>
    <t>(11)</t>
  </si>
  <si>
    <t>(10)</t>
  </si>
  <si>
    <t>(6)</t>
  </si>
  <si>
    <t>(7)</t>
  </si>
  <si>
    <t>(8)</t>
  </si>
  <si>
    <t>(9)</t>
  </si>
  <si>
    <r>
      <t xml:space="preserve">ΜΟΝΑΔΕΣ
</t>
    </r>
    <r>
      <rPr>
        <b/>
        <sz val="7"/>
        <color indexed="12"/>
        <rFont val="Arial Greek"/>
        <charset val="161"/>
      </rPr>
      <t>(1)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</si>
  <si>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</si>
  <si>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</si>
  <si>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</si>
  <si>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</si>
  <si>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(10)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</si>
  <si>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(11)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</si>
  <si>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</si>
  <si>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</si>
  <si>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</si>
  <si>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</si>
  <si>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t>195/19-01-2026</t>
  </si>
  <si>
    <t>ΠΛΗΡΗΣ</t>
  </si>
  <si>
    <t>111/14-01-2026</t>
  </si>
  <si>
    <t>125/14-01-2026</t>
  </si>
  <si>
    <t>110/14-01-2026</t>
  </si>
  <si>
    <t>108/14-01-2026</t>
  </si>
  <si>
    <t>109/14-01-2026</t>
  </si>
  <si>
    <t>124/14-01-2026</t>
  </si>
  <si>
    <t>98/12-01-2026</t>
  </si>
  <si>
    <t>ΕΛΛΕΙΠΟΥΝ</t>
  </si>
  <si>
    <t>96/13-01-2026</t>
  </si>
  <si>
    <t>ΝΑΙ</t>
  </si>
  <si>
    <t>122/14-01-2026</t>
  </si>
  <si>
    <t>162/16-01-2026</t>
  </si>
  <si>
    <t>49/08-01-2026</t>
  </si>
  <si>
    <t>113/14-01-2026</t>
  </si>
  <si>
    <t>127/14-01-2026</t>
  </si>
  <si>
    <t>154/16-01-2026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</si>
</sst>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3" x14ac:knownFonts="1">
    <font>
      <sz val="11"/>
      <color theme="1"/>
      <name val="Aptos Narrow"/>
      <family val="2"/>
      <charset val="161"/>
      <scheme val="minor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sz val="7"/>
      <color indexed="10"/>
      <name val="Arial Greek"/>
      <charset val="161"/>
    </font>
    <font>
      <sz val="7"/>
      <color indexed="8"/>
      <name val="Arial Greek"/>
      <charset val="161"/>
    </font>
    <font>
      <sz val="7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4999237037263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0" fillId="0" borderId="0" xfId="0" applyAlignment="1">
      <alignment horizontal="right" vertical="top" wrapText="1"/>
    </xf>
    <xf numFmtId="0" fontId="1" fillId="0" borderId="1" xfId="0" applyFont="1" applyBorder="1" applyProtection="1"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49" fontId="1" fillId="0" borderId="10" xfId="0" applyNumberFormat="1" applyFont="1" applyBorder="1" applyAlignment="1" applyProtection="1">
      <alignment horizontal="center"/>
      <protection locked="0"/>
    </xf>
    <xf numFmtId="49" fontId="1" fillId="0" borderId="11" xfId="0" applyNumberFormat="1" applyFont="1" applyBorder="1" applyAlignment="1" applyProtection="1">
      <alignment horizontal="center"/>
      <protection locked="0"/>
    </xf>
    <xf numFmtId="49" fontId="1" fillId="0" borderId="12" xfId="0" applyNumberFormat="1" applyFont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5" fillId="2" borderId="16" xfId="0" applyFont="1" applyFill="1" applyBorder="1" applyAlignment="1" applyProtection="1">
      <alignment horizontal="center" vertical="center" textRotation="90" wrapText="1"/>
      <protection locked="0"/>
    </xf>
    <xf numFmtId="49" fontId="6" fillId="2" borderId="17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" borderId="17" xfId="0" applyNumberFormat="1" applyFont="1" applyFill="1" applyBorder="1" applyAlignment="1" applyProtection="1">
      <alignment horizontal="center" vertical="center" textRotation="90"/>
      <protection locked="0"/>
    </xf>
    <xf numFmtId="0" fontId="6" fillId="2" borderId="18" xfId="0" applyFont="1" applyFill="1" applyBorder="1" applyAlignment="1" applyProtection="1">
      <alignment horizontal="center" vertical="center" textRotation="90" wrapText="1"/>
      <protection locked="0"/>
    </xf>
    <xf numFmtId="1" fontId="6" fillId="2" borderId="18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3" borderId="19" xfId="0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9" fontId="7" fillId="4" borderId="17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4" borderId="17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4" borderId="22" xfId="0" applyNumberFormat="1" applyFont="1" applyFill="1" applyBorder="1" applyAlignment="1" applyProtection="1">
      <alignment horizontal="center" vertical="center" textRotation="90"/>
      <protection locked="0"/>
    </xf>
    <xf numFmtId="0" fontId="11" fillId="5" borderId="5" xfId="0" applyFont="1" applyFill="1" applyBorder="1" applyAlignment="1" applyProtection="1">
      <alignment horizontal="center" vertical="center" textRotation="90"/>
      <protection locked="0"/>
    </xf>
    <xf numFmtId="2" fontId="10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5" fillId="2" borderId="23" xfId="0" applyFont="1" applyFill="1" applyBorder="1" applyAlignment="1" applyProtection="1">
      <alignment horizontal="center" vertical="center" textRotation="90" wrapText="1"/>
      <protection locked="0"/>
    </xf>
    <xf numFmtId="49" fontId="6" fillId="2" borderId="23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" borderId="23" xfId="0" applyNumberFormat="1" applyFont="1" applyFill="1" applyBorder="1" applyAlignment="1" applyProtection="1">
      <alignment horizontal="center" vertical="center" textRotation="90"/>
      <protection locked="0"/>
    </xf>
    <xf numFmtId="164" fontId="3" fillId="6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6" xfId="0" applyFont="1" applyFill="1" applyBorder="1" applyAlignment="1" applyProtection="1">
      <alignment horizontal="center" vertical="center" textRotation="90" wrapText="1"/>
      <protection locked="0"/>
    </xf>
    <xf numFmtId="1" fontId="10" fillId="3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4" borderId="23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4" borderId="23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4" borderId="24" xfId="0" applyNumberFormat="1" applyFont="1" applyFill="1" applyBorder="1" applyAlignment="1" applyProtection="1">
      <alignment horizontal="center" vertical="center" textRotation="90"/>
      <protection locked="0"/>
    </xf>
    <xf numFmtId="2" fontId="10" fillId="3" borderId="0" xfId="0" applyNumberFormat="1" applyFont="1" applyFill="1" applyAlignment="1" applyProtection="1">
      <alignment horizontal="center" vertical="center" textRotation="90" wrapText="1"/>
      <protection locked="0"/>
    </xf>
    <xf numFmtId="0" fontId="5" fillId="2" borderId="25" xfId="0" applyFont="1" applyFill="1" applyBorder="1" applyAlignment="1" applyProtection="1">
      <alignment horizontal="center" vertical="center" textRotation="90" wrapText="1"/>
      <protection locked="0"/>
    </xf>
    <xf numFmtId="49" fontId="6" fillId="2" borderId="26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" borderId="26" xfId="0" applyNumberFormat="1" applyFont="1" applyFill="1" applyBorder="1" applyAlignment="1" applyProtection="1">
      <alignment horizontal="center" vertical="center" textRotation="90"/>
      <protection locked="0"/>
    </xf>
    <xf numFmtId="164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 textRotation="90" wrapText="1"/>
      <protection locked="0"/>
    </xf>
    <xf numFmtId="1" fontId="10" fillId="3" borderId="25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4" borderId="25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4" borderId="25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4" borderId="27" xfId="0" applyNumberFormat="1" applyFont="1" applyFill="1" applyBorder="1" applyAlignment="1" applyProtection="1">
      <alignment horizontal="center" vertical="center" textRotation="90"/>
      <protection locked="0"/>
    </xf>
    <xf numFmtId="0" fontId="11" fillId="5" borderId="28" xfId="0" applyFont="1" applyFill="1" applyBorder="1" applyAlignment="1" applyProtection="1">
      <alignment horizontal="center" vertical="center" textRotation="90"/>
      <protection locked="0"/>
    </xf>
    <xf numFmtId="2" fontId="10" fillId="3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7" borderId="18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10" borderId="18" xfId="0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501F3-F388-467C-8C6B-93CEF16842A2}">
  <dimension ref="A1:AL23"/>
  <sheetViews>
    <sheetView tabSelected="1" zoomScale="62" zoomScaleNormal="62" workbookViewId="0">
      <selection activeCell="AJ29" sqref="AJ29"/>
    </sheetView>
  </sheetViews>
  <sheetFormatPr defaultRowHeight="15" x14ac:dyDescent="0.25"/>
  <cols>
    <col min="3" max="3" width="16" customWidth="1"/>
    <col min="4" max="4" width="20.140625" customWidth="1"/>
    <col min="5" max="5" width="9.7109375" customWidth="1"/>
    <col min="6" max="6" width="8.5703125" customWidth="1"/>
    <col min="7" max="7" width="9.5703125" customWidth="1"/>
    <col min="9" max="9" width="4.5703125" customWidth="1"/>
    <col min="10" max="10" width="7.28515625" customWidth="1"/>
    <col min="11" max="11" width="7.5703125" customWidth="1"/>
    <col min="12" max="12" width="6.85546875" customWidth="1"/>
    <col min="13" max="13" width="6.42578125" customWidth="1"/>
    <col min="14" max="14" width="6.85546875" customWidth="1"/>
    <col min="15" max="15" width="6.5703125" customWidth="1"/>
    <col min="16" max="16" width="7" customWidth="1"/>
    <col min="17" max="17" width="6.140625" customWidth="1"/>
    <col min="18" max="18" width="11" customWidth="1"/>
    <col min="20" max="20" width="7.7109375" customWidth="1"/>
    <col min="21" max="21" width="6.85546875" customWidth="1"/>
    <col min="22" max="22" width="7.85546875" customWidth="1"/>
    <col min="23" max="23" width="6.5703125" customWidth="1"/>
    <col min="24" max="24" width="6.85546875" customWidth="1"/>
    <col min="25" max="25" width="5.85546875" customWidth="1"/>
    <col min="26" max="26" width="6.85546875" customWidth="1"/>
    <col min="27" max="27" width="6.140625" customWidth="1"/>
    <col min="28" max="28" width="5.85546875" customWidth="1"/>
    <col min="29" max="29" width="6.140625" customWidth="1"/>
    <col min="30" max="30" width="5.85546875" customWidth="1"/>
    <col min="31" max="31" width="3.5703125" customWidth="1"/>
    <col min="32" max="32" width="6.140625" customWidth="1"/>
    <col min="33" max="33" width="6.42578125" customWidth="1"/>
    <col min="34" max="34" width="7.5703125" customWidth="1"/>
    <col min="35" max="35" width="6.42578125" customWidth="1"/>
    <col min="36" max="36" width="11.5703125" customWidth="1"/>
    <col min="37" max="37" width="13.140625" customWidth="1"/>
    <col min="38" max="38" width="29.28515625" customWidth="1"/>
    <col min="39" max="39" width="18" customWidth="1"/>
    <col min="40" max="40" width="27.5703125" customWidth="1"/>
  </cols>
  <sheetData>
    <row r="1" spans="1:38" s="1" customFormat="1" ht="16.5" customHeight="1" x14ac:dyDescent="0.2">
      <c r="D1" s="2" t="s">
        <v>0</v>
      </c>
      <c r="E1" s="3"/>
      <c r="F1" s="4"/>
      <c r="G1" s="5"/>
      <c r="H1" s="6" t="s">
        <v>1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7"/>
      <c r="X1" s="7"/>
      <c r="Y1" s="7"/>
      <c r="AA1" s="25" t="s">
        <v>2</v>
      </c>
      <c r="AB1" s="25"/>
      <c r="AC1" s="25"/>
      <c r="AD1" s="25"/>
      <c r="AE1" s="26"/>
      <c r="AF1" s="26"/>
      <c r="AK1" s="8" t="s">
        <v>3</v>
      </c>
      <c r="AL1" s="8" t="s">
        <v>4</v>
      </c>
    </row>
    <row r="2" spans="1:38" s="1" customFormat="1" ht="16.5" customHeight="1" x14ac:dyDescent="0.2">
      <c r="C2" s="9"/>
      <c r="D2" s="27" t="s">
        <v>12</v>
      </c>
      <c r="E2" s="28"/>
      <c r="F2" s="29"/>
      <c r="G2" s="11"/>
      <c r="H2" s="12" t="s">
        <v>5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3" t="s">
        <v>6</v>
      </c>
      <c r="X2" s="13"/>
      <c r="Y2" s="13"/>
      <c r="Z2" s="13"/>
      <c r="AA2" s="14" t="s">
        <v>7</v>
      </c>
      <c r="AB2" s="15"/>
      <c r="AC2" s="15"/>
      <c r="AD2" s="16"/>
      <c r="AE2" s="30"/>
      <c r="AF2" s="30"/>
      <c r="AK2" s="8"/>
      <c r="AL2" s="8" t="s">
        <v>8</v>
      </c>
    </row>
    <row r="3" spans="1:38" s="1" customFormat="1" ht="15.75" customHeight="1" x14ac:dyDescent="0.2">
      <c r="C3" s="17"/>
      <c r="D3" s="10" t="s">
        <v>13</v>
      </c>
      <c r="E3" s="31"/>
      <c r="F3" s="32"/>
      <c r="G3" s="11"/>
      <c r="H3" s="12" t="s">
        <v>14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8"/>
      <c r="X3" s="18"/>
      <c r="Y3" s="18"/>
      <c r="Z3" s="18"/>
      <c r="AA3" s="18"/>
      <c r="AB3" s="18"/>
      <c r="AC3" s="18"/>
      <c r="AK3" s="8"/>
      <c r="AL3" s="8" t="s">
        <v>9</v>
      </c>
    </row>
    <row r="4" spans="1:38" s="1" customFormat="1" ht="15.75" customHeight="1" thickBot="1" x14ac:dyDescent="0.25">
      <c r="C4" s="17"/>
      <c r="D4" s="19" t="s">
        <v>15</v>
      </c>
      <c r="E4" s="33"/>
      <c r="F4" s="34"/>
      <c r="G4" s="20"/>
      <c r="H4" s="21" t="s">
        <v>16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18"/>
      <c r="X4" s="18"/>
      <c r="Y4" s="18"/>
      <c r="Z4" s="18"/>
      <c r="AA4" s="18"/>
      <c r="AB4" s="18"/>
      <c r="AC4" s="18"/>
      <c r="AK4" s="8"/>
      <c r="AL4" s="8" t="s">
        <v>10</v>
      </c>
    </row>
    <row r="5" spans="1:38" s="1" customFormat="1" ht="18.75" customHeight="1" thickBot="1" x14ac:dyDescent="0.25">
      <c r="C5" s="17"/>
      <c r="H5" s="23" t="s">
        <v>17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AC5" s="24"/>
      <c r="AK5" s="8"/>
      <c r="AL5" s="8" t="s">
        <v>11</v>
      </c>
    </row>
    <row r="6" spans="1:38" s="48" customFormat="1" ht="141" x14ac:dyDescent="0.25">
      <c r="A6" s="35" t="s">
        <v>18</v>
      </c>
      <c r="B6" s="35" t="s">
        <v>19</v>
      </c>
      <c r="C6" s="35" t="s">
        <v>20</v>
      </c>
      <c r="D6" s="35" t="s">
        <v>21</v>
      </c>
      <c r="E6" s="36" t="s">
        <v>22</v>
      </c>
      <c r="F6" s="36" t="s">
        <v>23</v>
      </c>
      <c r="G6" s="37"/>
      <c r="H6" s="38" t="s">
        <v>24</v>
      </c>
      <c r="I6" s="38"/>
      <c r="J6" s="38" t="s">
        <v>25</v>
      </c>
      <c r="K6" s="38" t="s">
        <v>26</v>
      </c>
      <c r="L6" s="38" t="s">
        <v>27</v>
      </c>
      <c r="M6" s="38" t="s">
        <v>28</v>
      </c>
      <c r="N6" s="38" t="s">
        <v>29</v>
      </c>
      <c r="O6" s="38" t="s">
        <v>30</v>
      </c>
      <c r="P6" s="39" t="s">
        <v>31</v>
      </c>
      <c r="Q6" s="38" t="s">
        <v>30</v>
      </c>
      <c r="R6" s="38" t="s">
        <v>32</v>
      </c>
      <c r="S6" s="38" t="s">
        <v>33</v>
      </c>
      <c r="T6" s="40" t="s">
        <v>34</v>
      </c>
      <c r="U6" s="41"/>
      <c r="V6" s="41"/>
      <c r="W6" s="41"/>
      <c r="X6" s="41"/>
      <c r="Y6" s="41"/>
      <c r="Z6" s="41"/>
      <c r="AA6" s="41"/>
      <c r="AB6" s="41"/>
      <c r="AC6" s="41"/>
      <c r="AD6" s="41"/>
      <c r="AE6" s="42"/>
      <c r="AF6" s="43" t="s">
        <v>35</v>
      </c>
      <c r="AG6" s="44" t="s">
        <v>36</v>
      </c>
      <c r="AH6" s="45" t="s">
        <v>37</v>
      </c>
      <c r="AI6" s="46" t="s">
        <v>38</v>
      </c>
      <c r="AJ6" s="47" t="s">
        <v>39</v>
      </c>
      <c r="AK6" s="49"/>
    </row>
    <row r="7" spans="1:38" s="48" customFormat="1" ht="35.25" customHeight="1" x14ac:dyDescent="0.25">
      <c r="A7" s="50"/>
      <c r="B7" s="50"/>
      <c r="C7" s="50"/>
      <c r="D7" s="50"/>
      <c r="E7" s="51"/>
      <c r="F7" s="51"/>
      <c r="G7" s="52"/>
      <c r="H7" s="53" t="s">
        <v>40</v>
      </c>
      <c r="I7" s="54"/>
      <c r="J7" s="54" t="s">
        <v>41</v>
      </c>
      <c r="K7" s="54" t="s">
        <v>42</v>
      </c>
      <c r="L7" s="55" t="s">
        <v>43</v>
      </c>
      <c r="M7" s="55" t="s">
        <v>44</v>
      </c>
      <c r="N7" s="55" t="s">
        <v>45</v>
      </c>
      <c r="O7" s="55" t="s">
        <v>46</v>
      </c>
      <c r="P7" s="55" t="s">
        <v>47</v>
      </c>
      <c r="Q7" s="55" t="s">
        <v>48</v>
      </c>
      <c r="R7" s="55" t="s">
        <v>49</v>
      </c>
      <c r="S7" s="55" t="s">
        <v>50</v>
      </c>
      <c r="T7" s="56" t="s">
        <v>51</v>
      </c>
      <c r="U7" s="56" t="s">
        <v>52</v>
      </c>
      <c r="V7" s="56" t="s">
        <v>53</v>
      </c>
      <c r="W7" s="56" t="s">
        <v>54</v>
      </c>
      <c r="X7" s="56" t="s">
        <v>55</v>
      </c>
      <c r="Y7" s="56" t="s">
        <v>56</v>
      </c>
      <c r="Z7" s="56" t="s">
        <v>57</v>
      </c>
      <c r="AA7" s="57" t="s">
        <v>58</v>
      </c>
      <c r="AB7" s="56" t="s">
        <v>59</v>
      </c>
      <c r="AC7" s="56" t="s">
        <v>60</v>
      </c>
      <c r="AD7" s="56" t="s">
        <v>61</v>
      </c>
      <c r="AE7" s="56"/>
      <c r="AF7" s="58"/>
      <c r="AG7" s="59"/>
      <c r="AH7" s="60"/>
      <c r="AI7" s="46"/>
      <c r="AJ7" s="61"/>
      <c r="AK7" s="49"/>
    </row>
    <row r="8" spans="1:38" s="48" customFormat="1" ht="15.75" thickBot="1" x14ac:dyDescent="0.3">
      <c r="A8" s="62"/>
      <c r="B8" s="62"/>
      <c r="C8" s="62"/>
      <c r="D8" s="62"/>
      <c r="E8" s="63"/>
      <c r="F8" s="63"/>
      <c r="G8" s="64"/>
      <c r="H8" s="6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66"/>
      <c r="U8" s="66"/>
      <c r="V8" s="66"/>
      <c r="W8" s="66"/>
      <c r="X8" s="66"/>
      <c r="Y8" s="66"/>
      <c r="Z8" s="66"/>
      <c r="AA8" s="67"/>
      <c r="AB8" s="66"/>
      <c r="AC8" s="66"/>
      <c r="AD8" s="66"/>
      <c r="AE8" s="66"/>
      <c r="AF8" s="68"/>
      <c r="AG8" s="69"/>
      <c r="AH8" s="70"/>
      <c r="AI8" s="71"/>
      <c r="AJ8" s="72"/>
      <c r="AK8" s="49"/>
    </row>
    <row r="9" spans="1:38" s="73" customFormat="1" ht="23.25" customHeight="1" thickTop="1" x14ac:dyDescent="0.25">
      <c r="A9" s="73">
        <v>15</v>
      </c>
      <c r="B9" s="73">
        <v>49</v>
      </c>
      <c r="C9" s="73" t="s">
        <v>62</v>
      </c>
      <c r="D9" s="73">
        <v>102</v>
      </c>
      <c r="H9" s="73">
        <v>18</v>
      </c>
      <c r="J9" s="73">
        <v>10</v>
      </c>
      <c r="K9" s="73">
        <v>38</v>
      </c>
      <c r="T9" s="73">
        <f t="shared" ref="T9" si="0">H9*8</f>
        <v>144</v>
      </c>
      <c r="U9" s="73">
        <f>J9*15</f>
        <v>150</v>
      </c>
      <c r="V9" s="73">
        <f>4*12+34*8</f>
        <v>320</v>
      </c>
      <c r="W9" s="73">
        <f t="shared" ref="W9:W22" si="1">L9*30</f>
        <v>0</v>
      </c>
      <c r="X9" s="73">
        <f t="shared" ref="X9:X22" si="2">M9*70</f>
        <v>0</v>
      </c>
      <c r="Z9" s="73">
        <f t="shared" ref="Z9:Z14" si="3">N9*50</f>
        <v>0</v>
      </c>
      <c r="AH9" s="73">
        <f t="shared" ref="AH9:AH19" si="4">SUM(T9:AE9)</f>
        <v>614</v>
      </c>
      <c r="AI9" s="73">
        <v>1</v>
      </c>
      <c r="AJ9" s="73" t="s">
        <v>63</v>
      </c>
    </row>
    <row r="10" spans="1:38" s="74" customFormat="1" ht="27.75" customHeight="1" x14ac:dyDescent="0.25">
      <c r="A10" s="74">
        <v>6</v>
      </c>
      <c r="B10" s="74">
        <v>30</v>
      </c>
      <c r="C10" s="74" t="s">
        <v>64</v>
      </c>
      <c r="D10" s="74">
        <v>102</v>
      </c>
      <c r="H10" s="74">
        <v>86</v>
      </c>
      <c r="K10" s="74">
        <v>11</v>
      </c>
      <c r="T10" s="74">
        <v>480</v>
      </c>
      <c r="V10" s="74">
        <f>(4*12)+(7*8)</f>
        <v>104</v>
      </c>
      <c r="W10" s="74">
        <f t="shared" si="1"/>
        <v>0</v>
      </c>
      <c r="X10" s="74">
        <f t="shared" si="2"/>
        <v>0</v>
      </c>
      <c r="Z10" s="74">
        <f t="shared" si="3"/>
        <v>0</v>
      </c>
      <c r="AH10" s="74">
        <f t="shared" si="4"/>
        <v>584</v>
      </c>
      <c r="AI10" s="74">
        <v>2</v>
      </c>
      <c r="AJ10" s="74" t="s">
        <v>63</v>
      </c>
    </row>
    <row r="11" spans="1:38" s="75" customFormat="1" ht="26.25" customHeight="1" x14ac:dyDescent="0.25">
      <c r="A11" s="75">
        <v>10</v>
      </c>
      <c r="B11" s="75">
        <v>34</v>
      </c>
      <c r="C11" s="75" t="s">
        <v>65</v>
      </c>
      <c r="D11" s="75">
        <v>102</v>
      </c>
      <c r="H11" s="75">
        <v>19</v>
      </c>
      <c r="K11" s="75">
        <v>55</v>
      </c>
      <c r="T11" s="75">
        <v>152</v>
      </c>
      <c r="U11" s="74"/>
      <c r="V11" s="74">
        <f>4*12+44*8</f>
        <v>400</v>
      </c>
      <c r="W11" s="75">
        <f t="shared" si="1"/>
        <v>0</v>
      </c>
      <c r="X11" s="75">
        <f t="shared" si="2"/>
        <v>0</v>
      </c>
      <c r="Z11" s="75">
        <f t="shared" si="3"/>
        <v>0</v>
      </c>
      <c r="AH11" s="75">
        <f t="shared" si="4"/>
        <v>552</v>
      </c>
      <c r="AI11" s="75">
        <v>3</v>
      </c>
      <c r="AJ11" s="75" t="s">
        <v>63</v>
      </c>
    </row>
    <row r="12" spans="1:38" s="75" customFormat="1" ht="27.75" customHeight="1" x14ac:dyDescent="0.25">
      <c r="A12" s="75">
        <v>11</v>
      </c>
      <c r="B12" s="75">
        <v>35</v>
      </c>
      <c r="C12" s="75" t="s">
        <v>66</v>
      </c>
      <c r="D12" s="75">
        <v>102</v>
      </c>
      <c r="H12" s="75">
        <v>59</v>
      </c>
      <c r="K12" s="75">
        <v>0</v>
      </c>
      <c r="T12" s="75">
        <f t="shared" ref="T12:T16" si="5">H12*8</f>
        <v>472</v>
      </c>
      <c r="U12" s="74"/>
      <c r="V12" s="74">
        <f>K12*12</f>
        <v>0</v>
      </c>
      <c r="W12" s="75">
        <f t="shared" si="1"/>
        <v>0</v>
      </c>
      <c r="X12" s="75">
        <f t="shared" si="2"/>
        <v>0</v>
      </c>
      <c r="Z12" s="75">
        <f t="shared" si="3"/>
        <v>0</v>
      </c>
      <c r="AH12" s="75">
        <f t="shared" si="4"/>
        <v>472</v>
      </c>
      <c r="AI12" s="75">
        <v>4</v>
      </c>
      <c r="AJ12" s="75" t="s">
        <v>63</v>
      </c>
    </row>
    <row r="13" spans="1:38" s="75" customFormat="1" ht="27" customHeight="1" x14ac:dyDescent="0.25">
      <c r="A13" s="75">
        <v>7</v>
      </c>
      <c r="B13" s="75">
        <v>31</v>
      </c>
      <c r="C13" s="75" t="s">
        <v>67</v>
      </c>
      <c r="D13" s="75">
        <v>102</v>
      </c>
      <c r="H13" s="75">
        <v>34</v>
      </c>
      <c r="K13" s="75">
        <v>15</v>
      </c>
      <c r="L13" s="75">
        <v>2</v>
      </c>
      <c r="T13" s="75">
        <f t="shared" si="5"/>
        <v>272</v>
      </c>
      <c r="U13" s="74"/>
      <c r="V13" s="75">
        <f>4*12+8*11</f>
        <v>136</v>
      </c>
      <c r="W13" s="75">
        <f t="shared" si="1"/>
        <v>60</v>
      </c>
      <c r="X13" s="75">
        <f t="shared" si="2"/>
        <v>0</v>
      </c>
      <c r="Z13" s="75">
        <f t="shared" si="3"/>
        <v>0</v>
      </c>
      <c r="AH13" s="75">
        <f t="shared" si="4"/>
        <v>468</v>
      </c>
      <c r="AI13" s="75">
        <v>5</v>
      </c>
      <c r="AJ13" s="75" t="s">
        <v>63</v>
      </c>
    </row>
    <row r="14" spans="1:38" s="75" customFormat="1" ht="35.1" customHeight="1" x14ac:dyDescent="0.25">
      <c r="A14" s="75">
        <v>12</v>
      </c>
      <c r="B14" s="75">
        <v>36</v>
      </c>
      <c r="C14" s="75" t="s">
        <v>68</v>
      </c>
      <c r="D14" s="75">
        <v>102</v>
      </c>
      <c r="H14" s="74">
        <v>24</v>
      </c>
      <c r="K14" s="75">
        <v>20</v>
      </c>
      <c r="T14" s="75">
        <f t="shared" si="5"/>
        <v>192</v>
      </c>
      <c r="U14" s="74"/>
      <c r="V14" s="74">
        <f>4*12+16*8</f>
        <v>176</v>
      </c>
      <c r="W14" s="75">
        <f t="shared" si="1"/>
        <v>0</v>
      </c>
      <c r="X14" s="75">
        <f t="shared" si="2"/>
        <v>0</v>
      </c>
      <c r="Z14" s="75">
        <f t="shared" si="3"/>
        <v>0</v>
      </c>
      <c r="AH14" s="75">
        <f t="shared" si="4"/>
        <v>368</v>
      </c>
      <c r="AI14" s="75">
        <v>6</v>
      </c>
      <c r="AJ14" s="75" t="s">
        <v>63</v>
      </c>
    </row>
    <row r="15" spans="1:38" s="75" customFormat="1" ht="43.5" customHeight="1" x14ac:dyDescent="0.25">
      <c r="A15" s="75">
        <v>2</v>
      </c>
      <c r="B15" s="75">
        <v>6</v>
      </c>
      <c r="C15" s="75" t="s">
        <v>69</v>
      </c>
      <c r="D15" s="75">
        <v>102</v>
      </c>
      <c r="H15" s="74">
        <v>27</v>
      </c>
      <c r="I15" s="74"/>
      <c r="J15" s="74"/>
      <c r="K15" s="74">
        <v>9</v>
      </c>
      <c r="L15" s="74">
        <v>2</v>
      </c>
      <c r="M15" s="74"/>
      <c r="N15" s="74"/>
      <c r="O15" s="74"/>
      <c r="P15" s="74"/>
      <c r="Q15" s="74"/>
      <c r="R15" s="74"/>
      <c r="S15" s="74"/>
      <c r="T15" s="74">
        <f t="shared" si="5"/>
        <v>216</v>
      </c>
      <c r="U15" s="74"/>
      <c r="V15" s="74">
        <f>4*12+5*8</f>
        <v>88</v>
      </c>
      <c r="W15" s="75">
        <f t="shared" si="1"/>
        <v>60</v>
      </c>
      <c r="X15" s="75">
        <f t="shared" si="2"/>
        <v>0</v>
      </c>
      <c r="AH15" s="75">
        <f t="shared" si="4"/>
        <v>364</v>
      </c>
      <c r="AI15" s="75">
        <v>7</v>
      </c>
      <c r="AJ15" s="75" t="s">
        <v>63</v>
      </c>
    </row>
    <row r="16" spans="1:38" s="75" customFormat="1" x14ac:dyDescent="0.25">
      <c r="A16" s="75">
        <v>4</v>
      </c>
      <c r="B16" s="75">
        <v>28</v>
      </c>
      <c r="C16" s="75" t="s">
        <v>70</v>
      </c>
      <c r="D16" s="74">
        <v>102</v>
      </c>
      <c r="H16" s="75">
        <v>0</v>
      </c>
      <c r="K16" s="75">
        <v>4</v>
      </c>
      <c r="L16" s="75">
        <v>1</v>
      </c>
      <c r="M16" s="75">
        <v>4</v>
      </c>
      <c r="T16" s="75">
        <f t="shared" si="5"/>
        <v>0</v>
      </c>
      <c r="U16" s="74"/>
      <c r="V16" s="74">
        <f>K16*12</f>
        <v>48</v>
      </c>
      <c r="W16" s="75">
        <f t="shared" si="1"/>
        <v>30</v>
      </c>
      <c r="X16" s="75">
        <f t="shared" si="2"/>
        <v>280</v>
      </c>
      <c r="AH16" s="75">
        <f t="shared" si="4"/>
        <v>358</v>
      </c>
      <c r="AI16" s="75">
        <v>8</v>
      </c>
      <c r="AJ16" s="75" t="s">
        <v>71</v>
      </c>
    </row>
    <row r="17" spans="1:36" s="75" customFormat="1" x14ac:dyDescent="0.25">
      <c r="A17" s="75">
        <v>8</v>
      </c>
      <c r="B17" s="75">
        <v>32</v>
      </c>
      <c r="C17" s="75" t="s">
        <v>72</v>
      </c>
      <c r="D17" s="75">
        <v>102</v>
      </c>
      <c r="K17" s="75">
        <v>4</v>
      </c>
      <c r="L17" s="75">
        <v>1</v>
      </c>
      <c r="N17" s="75">
        <v>3</v>
      </c>
      <c r="P17" s="76">
        <v>3</v>
      </c>
      <c r="Q17" s="75" t="s">
        <v>73</v>
      </c>
      <c r="U17" s="74"/>
      <c r="V17" s="74">
        <f>K17*12</f>
        <v>48</v>
      </c>
      <c r="W17" s="75">
        <f t="shared" si="1"/>
        <v>30</v>
      </c>
      <c r="X17" s="75">
        <f t="shared" si="2"/>
        <v>0</v>
      </c>
      <c r="Z17" s="75">
        <f>N17*50</f>
        <v>150</v>
      </c>
      <c r="AA17" s="76"/>
      <c r="AB17" s="75">
        <v>100</v>
      </c>
      <c r="AH17" s="75">
        <f t="shared" si="4"/>
        <v>328</v>
      </c>
      <c r="AI17" s="75">
        <v>9</v>
      </c>
      <c r="AJ17" s="75" t="s">
        <v>71</v>
      </c>
    </row>
    <row r="18" spans="1:36" s="75" customFormat="1" ht="24.75" customHeight="1" x14ac:dyDescent="0.25">
      <c r="A18" s="75">
        <v>9</v>
      </c>
      <c r="B18" s="75">
        <v>33</v>
      </c>
      <c r="C18" s="75" t="s">
        <v>74</v>
      </c>
      <c r="D18" s="75">
        <v>102</v>
      </c>
      <c r="H18" s="75">
        <v>14</v>
      </c>
      <c r="K18" s="74"/>
      <c r="L18" s="75">
        <v>2</v>
      </c>
      <c r="N18" s="75">
        <v>3</v>
      </c>
      <c r="T18" s="75">
        <f t="shared" ref="T18:T22" si="6">H18*8</f>
        <v>112</v>
      </c>
      <c r="U18" s="74"/>
      <c r="V18" s="74"/>
      <c r="W18" s="75">
        <f t="shared" si="1"/>
        <v>60</v>
      </c>
      <c r="X18" s="75">
        <f t="shared" si="2"/>
        <v>0</v>
      </c>
      <c r="Z18" s="75">
        <f t="shared" ref="Z18:Z19" si="7">N18*50</f>
        <v>150</v>
      </c>
      <c r="AH18" s="75">
        <f t="shared" si="4"/>
        <v>322</v>
      </c>
      <c r="AI18" s="75">
        <v>10</v>
      </c>
      <c r="AJ18" s="75" t="s">
        <v>63</v>
      </c>
    </row>
    <row r="19" spans="1:36" s="75" customFormat="1" ht="26.25" customHeight="1" x14ac:dyDescent="0.25">
      <c r="A19" s="75">
        <v>14</v>
      </c>
      <c r="B19" s="75">
        <v>38</v>
      </c>
      <c r="C19" s="75" t="s">
        <v>75</v>
      </c>
      <c r="D19" s="75">
        <v>102</v>
      </c>
      <c r="H19" s="75">
        <v>27</v>
      </c>
      <c r="T19" s="75">
        <f t="shared" si="6"/>
        <v>216</v>
      </c>
      <c r="U19" s="74"/>
      <c r="V19" s="74"/>
      <c r="W19" s="75">
        <f t="shared" si="1"/>
        <v>0</v>
      </c>
      <c r="X19" s="75">
        <f t="shared" si="2"/>
        <v>0</v>
      </c>
      <c r="Z19" s="75">
        <f t="shared" si="7"/>
        <v>0</v>
      </c>
      <c r="AH19" s="75">
        <f t="shared" si="4"/>
        <v>216</v>
      </c>
      <c r="AI19" s="75">
        <v>11</v>
      </c>
      <c r="AJ19" s="75" t="s">
        <v>63</v>
      </c>
    </row>
    <row r="20" spans="1:36" s="75" customFormat="1" x14ac:dyDescent="0.25">
      <c r="A20" s="75">
        <v>3</v>
      </c>
      <c r="B20" s="75">
        <v>27</v>
      </c>
      <c r="C20" s="75" t="s">
        <v>76</v>
      </c>
      <c r="D20" s="75">
        <v>102</v>
      </c>
      <c r="H20" s="74">
        <v>0</v>
      </c>
      <c r="K20" s="75">
        <v>3</v>
      </c>
      <c r="L20" s="75">
        <v>2</v>
      </c>
      <c r="T20" s="75">
        <f t="shared" si="6"/>
        <v>0</v>
      </c>
      <c r="U20" s="74"/>
      <c r="V20" s="74">
        <f>K20*12</f>
        <v>36</v>
      </c>
      <c r="W20" s="75">
        <f t="shared" si="1"/>
        <v>60</v>
      </c>
      <c r="X20" s="75">
        <f t="shared" si="2"/>
        <v>0</v>
      </c>
      <c r="AH20" s="75">
        <f>SUM(T20:AE20)</f>
        <v>96</v>
      </c>
      <c r="AI20" s="75">
        <v>12</v>
      </c>
      <c r="AJ20" s="75" t="s">
        <v>71</v>
      </c>
    </row>
    <row r="21" spans="1:36" s="75" customFormat="1" x14ac:dyDescent="0.25">
      <c r="A21" s="75">
        <v>13</v>
      </c>
      <c r="B21" s="75">
        <v>37</v>
      </c>
      <c r="C21" s="75" t="s">
        <v>77</v>
      </c>
      <c r="D21" s="75">
        <v>102</v>
      </c>
      <c r="H21" s="75">
        <v>0</v>
      </c>
      <c r="J21" s="74"/>
      <c r="K21" s="75">
        <v>6</v>
      </c>
      <c r="T21" s="75">
        <f t="shared" si="6"/>
        <v>0</v>
      </c>
      <c r="U21" s="74"/>
      <c r="V21" s="74">
        <f>4*12+2*8</f>
        <v>64</v>
      </c>
      <c r="W21" s="75">
        <f t="shared" si="1"/>
        <v>0</v>
      </c>
      <c r="X21" s="75">
        <f t="shared" si="2"/>
        <v>0</v>
      </c>
      <c r="Z21" s="75">
        <f t="shared" ref="Z21" si="8">N21*50</f>
        <v>0</v>
      </c>
      <c r="AH21" s="75">
        <f t="shared" ref="AH21:AH22" si="9">SUM(T21:AE21)</f>
        <v>64</v>
      </c>
      <c r="AI21" s="75">
        <v>13</v>
      </c>
      <c r="AJ21" s="75" t="s">
        <v>63</v>
      </c>
    </row>
    <row r="22" spans="1:36" s="75" customFormat="1" x14ac:dyDescent="0.25">
      <c r="A22" s="75">
        <v>5</v>
      </c>
      <c r="B22" s="75">
        <v>29</v>
      </c>
      <c r="C22" s="75" t="s">
        <v>78</v>
      </c>
      <c r="D22" s="75">
        <v>102</v>
      </c>
      <c r="H22" s="75">
        <v>0</v>
      </c>
      <c r="J22" s="74"/>
      <c r="K22" s="74">
        <v>0</v>
      </c>
      <c r="L22" s="75">
        <v>2</v>
      </c>
      <c r="T22" s="75">
        <f t="shared" si="6"/>
        <v>0</v>
      </c>
      <c r="U22" s="74">
        <f>J22*15</f>
        <v>0</v>
      </c>
      <c r="V22" s="74">
        <f>K22*12</f>
        <v>0</v>
      </c>
      <c r="W22" s="75">
        <f t="shared" si="1"/>
        <v>60</v>
      </c>
      <c r="X22" s="75">
        <f t="shared" si="2"/>
        <v>0</v>
      </c>
      <c r="AH22" s="75">
        <f t="shared" si="9"/>
        <v>60</v>
      </c>
      <c r="AI22" s="75">
        <v>14</v>
      </c>
      <c r="AJ22" s="75" t="s">
        <v>71</v>
      </c>
    </row>
    <row r="23" spans="1:36" s="75" customFormat="1" x14ac:dyDescent="0.25">
      <c r="A23" s="75">
        <v>1</v>
      </c>
      <c r="B23" s="75">
        <v>1</v>
      </c>
      <c r="C23" s="75" t="s">
        <v>79</v>
      </c>
      <c r="D23" s="75">
        <v>102</v>
      </c>
      <c r="H23" s="74">
        <v>0</v>
      </c>
      <c r="I23" s="74"/>
      <c r="J23" s="74"/>
      <c r="K23" s="74">
        <v>0</v>
      </c>
      <c r="L23" s="77">
        <v>2</v>
      </c>
      <c r="T23" s="75">
        <f>H23*8</f>
        <v>0</v>
      </c>
      <c r="U23" s="74">
        <f>IF(J23&lt;=24,15*J23,8*(J23-24)+15*J23)</f>
        <v>0</v>
      </c>
      <c r="V23" s="74"/>
      <c r="W23" s="77">
        <v>60</v>
      </c>
      <c r="X23" s="75">
        <f>M23*70</f>
        <v>0</v>
      </c>
      <c r="AH23" s="75">
        <v>60</v>
      </c>
      <c r="AI23" s="75">
        <v>15</v>
      </c>
      <c r="AJ23" s="75" t="s">
        <v>71</v>
      </c>
    </row>
  </sheetData>
  <mergeCells count="37">
    <mergeCell ref="AD7:AD8"/>
    <mergeCell ref="AE7:AE8"/>
    <mergeCell ref="H1:V1"/>
    <mergeCell ref="AA1:AD1"/>
    <mergeCell ref="H2:V2"/>
    <mergeCell ref="W2:Z2"/>
    <mergeCell ref="AA2:AD2"/>
    <mergeCell ref="H3:V3"/>
    <mergeCell ref="H4:V4"/>
    <mergeCell ref="H5:V5"/>
    <mergeCell ref="X7:X8"/>
    <mergeCell ref="Y7:Y8"/>
    <mergeCell ref="Z7:Z8"/>
    <mergeCell ref="AA7:AA8"/>
    <mergeCell ref="AB7:AB8"/>
    <mergeCell ref="AC7:AC8"/>
    <mergeCell ref="AG6:AG8"/>
    <mergeCell ref="AH6:AH8"/>
    <mergeCell ref="AI6:AI8"/>
    <mergeCell ref="AJ6:AJ8"/>
    <mergeCell ref="D6:D8"/>
    <mergeCell ref="E6:E8"/>
    <mergeCell ref="F6:F8"/>
    <mergeCell ref="G6:G8"/>
    <mergeCell ref="T6:AE6"/>
    <mergeCell ref="AF6:AF8"/>
    <mergeCell ref="T7:T8"/>
    <mergeCell ref="U7:U8"/>
    <mergeCell ref="V7:V8"/>
    <mergeCell ref="W7:W8"/>
    <mergeCell ref="A6:A8"/>
    <mergeCell ref="B6:B8"/>
    <mergeCell ref="C6:C8"/>
    <mergeCell ref="D3:F3"/>
    <mergeCell ref="D4:F4"/>
    <mergeCell ref="D1:F1"/>
    <mergeCell ref="D2:F2"/>
  </mergeCells>
  <dataValidations count="4">
    <dataValidation type="list" allowBlank="1" showInputMessage="1" showErrorMessage="1" sqref="WLN6:WLN8 WVJ6:WVJ8 E6:E8 IX6:IX8 ST6:ST8 ACP6:ACP8 AML6:AML8 AWH6:AWH8 BGD6:BGD8 BPZ6:BPZ8 BZV6:BZV8 CJR6:CJR8 CTN6:CTN8 DDJ6:DDJ8 DNF6:DNF8 DXB6:DXB8 EGX6:EGX8 EQT6:EQT8 FAP6:FAP8 FKL6:FKL8 FUH6:FUH8 GED6:GED8 GNZ6:GNZ8 GXV6:GXV8 HHR6:HHR8 HRN6:HRN8 IBJ6:IBJ8 ILF6:ILF8 IVB6:IVB8 JEX6:JEX8 JOT6:JOT8 JYP6:JYP8 KIL6:KIL8 KSH6:KSH8 LCD6:LCD8 LLZ6:LLZ8 LVV6:LVV8 MFR6:MFR8 MPN6:MPN8 MZJ6:MZJ8 NJF6:NJF8 NTB6:NTB8 OCX6:OCX8 OMT6:OMT8 OWP6:OWP8 PGL6:PGL8 PQH6:PQH8 QAD6:QAD8 QJZ6:QJZ8 QTV6:QTV8 RDR6:RDR8 RNN6:RNN8 RXJ6:RXJ8 SHF6:SHF8 SRB6:SRB8 TAX6:TAX8 TKT6:TKT8 TUP6:TUP8 UEL6:UEL8 UOH6:UOH8 UYD6:UYD8 VHZ6:VHZ8 VRV6:VRV8 WBR6:WBR8" xr:uid="{45C0F917-3125-418E-838D-53C8C732C42A}">
      <formula1>$AN$1:$AN$2</formula1>
    </dataValidation>
    <dataValidation type="list" allowBlank="1" showInputMessage="1" showErrorMessage="1" sqref="WLP6:WLP8 WBT6:WBT8 WVL6:WVL8 G6:G8 IZ6:IZ8 SV6:SV8 ACR6:ACR8 AMN6:AMN8 AWJ6:AWJ8 BGF6:BGF8 BQB6:BQB8 BZX6:BZX8 CJT6:CJT8 CTP6:CTP8 DDL6:DDL8 DNH6:DNH8 DXD6:DXD8 EGZ6:EGZ8 EQV6:EQV8 FAR6:FAR8 FKN6:FKN8 FUJ6:FUJ8 GEF6:GEF8 GOB6:GOB8 GXX6:GXX8 HHT6:HHT8 HRP6:HRP8 IBL6:IBL8 ILH6:ILH8 IVD6:IVD8 JEZ6:JEZ8 JOV6:JOV8 JYR6:JYR8 KIN6:KIN8 KSJ6:KSJ8 LCF6:LCF8 LMB6:LMB8 LVX6:LVX8 MFT6:MFT8 MPP6:MPP8 MZL6:MZL8 NJH6:NJH8 NTD6:NTD8 OCZ6:OCZ8 OMV6:OMV8 OWR6:OWR8 PGN6:PGN8 PQJ6:PQJ8 QAF6:QAF8 QKB6:QKB8 QTX6:QTX8 RDT6:RDT8 RNP6:RNP8 RXL6:RXL8 SHH6:SHH8 SRD6:SRD8 TAZ6:TAZ8 TKV6:TKV8 TUR6:TUR8 UEN6:UEN8 UOJ6:UOJ8 UYF6:UYF8 VIB6:VIB8 VRX6:VRX8" xr:uid="{3074AA62-9691-48F1-B776-F0717EA55993}">
      <formula1>$AO$1:$AO$6</formula1>
    </dataValidation>
    <dataValidation type="list" allowBlank="1" showInputMessage="1" showErrorMessage="1" sqref="WVK1:WVL5 WLO1:WLP5 WBS1:WBT5 VRW1:VRX5 VIA1:VIB5 UYE1:UYF5 UOI1:UOJ5 UEM1:UEN5 TUQ1:TUR5 TKU1:TKV5 TAY1:TAZ5 SRC1:SRD5 SHG1:SHH5 RXK1:RXL5 RNO1:RNP5 RDS1:RDT5 QTW1:QTX5 QKA1:QKB5 QAE1:QAF5 PQI1:PQJ5 PGM1:PGN5 OWQ1:OWR5 OMU1:OMV5 OCY1:OCZ5 NTC1:NTD5 NJG1:NJH5 MZK1:MZL5 MPO1:MPP5 MFS1:MFT5 LVW1:LVX5 LMA1:LMB5 LCE1:LCF5 KSI1:KSJ5 KIM1:KIN5 JYQ1:JYR5 JOU1:JOV5 JEY1:JEZ5 IVC1:IVD5 ILG1:ILH5 IBK1:IBL5 HRO1:HRP5 HHS1:HHT5 GXW1:GXX5 GOA1:GOB5 GEE1:GEF5 FUI1:FUJ5 FKM1:FKN5 FAQ1:FAR5 EQU1:EQV5 EGY1:EGZ5 DXC1:DXD5 DNG1:DNH5 DDK1:DDL5 CTO1:CTP5 CJS1:CJT5 BZW1:BZX5 BQA1:BQB5 BGE1:BGF5 AWI1:AWJ5 AMM1:AMN5 ACQ1:ACR5 SU1:SV5 IY1:IZ5 I1:J5" xr:uid="{14F1E383-6552-4545-9F87-068DBAA2ED3C}">
      <formula1>$AK$1:$AK$2</formula1>
    </dataValidation>
    <dataValidation type="list" allowBlank="1" showInputMessage="1" showErrorMessage="1" sqref="WVM1:WVM5 JA1:JA5 SW1:SW5 ACS1:ACS5 AMO1:AMO5 AWK1:AWK5 BGG1:BGG5 BQC1:BQC5 BZY1:BZY5 CJU1:CJU5 CTQ1:CTQ5 DDM1:DDM5 DNI1:DNI5 DXE1:DXE5 EHA1:EHA5 EQW1:EQW5 FAS1:FAS5 FKO1:FKO5 FUK1:FUK5 GEG1:GEG5 GOC1:GOC5 GXY1:GXY5 HHU1:HHU5 HRQ1:HRQ5 IBM1:IBM5 ILI1:ILI5 IVE1:IVE5 JFA1:JFA5 JOW1:JOW5 JYS1:JYS5 KIO1:KIO5 KSK1:KSK5 LCG1:LCG5 LMC1:LMC5 LVY1:LVY5 MFU1:MFU5 MPQ1:MPQ5 MZM1:MZM5 NJI1:NJI5 NTE1:NTE5 ODA1:ODA5 OMW1:OMW5 OWS1:OWS5 PGO1:PGO5 PQK1:PQK5 QAG1:QAG5 QKC1:QKC5 QTY1:QTY5 RDU1:RDU5 RNQ1:RNQ5 RXM1:RXM5 SHI1:SHI5 SRE1:SRE5 TBA1:TBA5 TKW1:TKW5 TUS1:TUS5 UEO1:UEO5 UOK1:UOK5 UYG1:UYG5 VIC1:VIC5 VRY1:VRY5 WBU1:WBU5 WLQ1:WLQ5" xr:uid="{FC23603A-737F-4697-83DF-7CC2433C9763}">
      <formula1>$AL$1:$AL$6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102_ΤΕ ΔΙΟΙΚΗΤΙΚΟΥ-ΛΟΓΙΣΤΙΚΟΥ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ΚΕΑΤ Παράρτημα Θεσ/κης – Γραφείο Προσωπικού</dc:creator>
  <cp:lastModifiedBy>ΚΕΑΤ Παράρτημα Θεσ/κης – Γραφείο Προσωπικού</cp:lastModifiedBy>
  <dcterms:created xsi:type="dcterms:W3CDTF">2026-02-04T08:47:27Z</dcterms:created>
  <dcterms:modified xsi:type="dcterms:W3CDTF">2026-02-04T08:55:47Z</dcterms:modified>
</cp:coreProperties>
</file>